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Munk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 s="1"/>
  <c r="E19" i="2"/>
  <c r="B10" i="2" l="1"/>
  <c r="F20" i="2" l="1"/>
  <c r="F19" i="2"/>
  <c r="E23" i="2" l="1"/>
  <c r="F17" i="2"/>
  <c r="E13" i="2" l="1"/>
  <c r="F23" i="2"/>
  <c r="E15" i="2"/>
  <c r="F15" i="2" s="1"/>
  <c r="E14" i="2"/>
  <c r="F14" i="2" s="1"/>
  <c r="F22" i="2" l="1"/>
  <c r="F24" i="2" s="1"/>
  <c r="F18" i="2"/>
  <c r="F16" i="2"/>
  <c r="F13" i="2"/>
  <c r="F25" i="2" l="1"/>
  <c r="F26" i="2" s="1"/>
  <c r="G26" i="2" s="1"/>
</calcChain>
</file>

<file path=xl/sharedStrings.xml><?xml version="1.0" encoding="utf-8"?>
<sst xmlns="http://schemas.openxmlformats.org/spreadsheetml/2006/main" count="42" uniqueCount="38">
  <si>
    <t>Költségtípus</t>
  </si>
  <si>
    <t>Költségelem</t>
  </si>
  <si>
    <t>Diákok száma (fő)</t>
  </si>
  <si>
    <t>Kísérőtanárok száma (fő)</t>
  </si>
  <si>
    <t>Mennyiségi egység</t>
  </si>
  <si>
    <t>Mennyiség</t>
  </si>
  <si>
    <t>fő</t>
  </si>
  <si>
    <t>Összesen</t>
  </si>
  <si>
    <t>Ft</t>
  </si>
  <si>
    <t>Segédtáblázat a költségek kiszámolásához</t>
  </si>
  <si>
    <t>Kérjük, töltse ki a sárga mezőket!</t>
  </si>
  <si>
    <t>Támogatási összeg (Ft)</t>
  </si>
  <si>
    <t>Bruttó egységár (Ft)</t>
  </si>
  <si>
    <t>összes igényelt útlevél költsége együttesen</t>
  </si>
  <si>
    <t>Utazási távolság (km)</t>
  </si>
  <si>
    <t>Igényelhető maximális támogatás (Ft)</t>
  </si>
  <si>
    <t>Napok száma</t>
  </si>
  <si>
    <t>Ellenőrzés</t>
  </si>
  <si>
    <t>Utazási költség</t>
  </si>
  <si>
    <t>Szállásköltség</t>
  </si>
  <si>
    <t>Étkezési szolgáltatások költsége</t>
  </si>
  <si>
    <t>Útlevél kiállításának költsége (csak Ukrajna esetén)</t>
  </si>
  <si>
    <t>Baleset- és felelősségbiztosítás költsége</t>
  </si>
  <si>
    <t>Projektvezető, kísérőtanár megbízási díja (számlás)</t>
  </si>
  <si>
    <t>Élelmiszer alapanyagok költsége</t>
  </si>
  <si>
    <t>DOLOGI KIADÁSOK</t>
  </si>
  <si>
    <t>SZEMÉLYI JELLEGŰ KIADÁSOK</t>
  </si>
  <si>
    <t>nap</t>
  </si>
  <si>
    <t>Projektvezető</t>
  </si>
  <si>
    <t>Kísérőtanár</t>
  </si>
  <si>
    <t>1 főre naponta</t>
  </si>
  <si>
    <t>km</t>
  </si>
  <si>
    <t>Kísérő szülők száma (fő) max. 2 fő</t>
  </si>
  <si>
    <t>Programokhoz kapcsolódó egyéb szolgáltatások költsége (belépődíjak)</t>
  </si>
  <si>
    <t>Programokhoz kapcsolódó egyéb szolgáltatások költsége (pl. idegenvezető)</t>
  </si>
  <si>
    <t>HAT-19-01 Tanulmányi kirándulás hetedikeseknek</t>
  </si>
  <si>
    <t>%</t>
  </si>
  <si>
    <t>Munkaadót terhelő járulékok, adók (pl. szochó 19,5%)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</si>
</sst>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 applyProtection="1">
      <alignment horizontal="right" vertical="center" wrapText="1"/>
    </xf>
    <xf numFmtId="3" fontId="0" fillId="0" borderId="1" xfId="0" applyNumberForma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 horizontal="center" vertical="center"/>
    </xf>
    <xf numFmtId="3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ill="1" applyBorder="1" applyAlignment="1" applyProtection="1">
      <alignment horizontal="right" vertical="center" wrapText="1"/>
    </xf>
    <xf numFmtId="3" fontId="3" fillId="4" borderId="0" xfId="0" applyNumberFormat="1" applyFont="1" applyFill="1" applyAlignment="1">
      <alignment horizontal="right" vertical="center"/>
    </xf>
    <xf numFmtId="3" fontId="3" fillId="4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C10" sqref="C10"/>
    </sheetView>
  </sheetViews>
  <sheetFormatPr defaultRowHeight="15" x14ac:dyDescent="0.25"/>
  <cols>
    <col min="1" max="1" width="32.28515625" customWidth="1"/>
    <col min="2" max="2" width="27.5703125" customWidth="1"/>
    <col min="3" max="3" width="20.85546875" customWidth="1"/>
    <col min="4" max="4" width="11.140625" customWidth="1"/>
    <col min="5" max="5" width="10.5703125" customWidth="1"/>
    <col min="6" max="6" width="13.140625" customWidth="1"/>
    <col min="7" max="7" width="4" customWidth="1"/>
  </cols>
  <sheetData>
    <row r="1" spans="1:7" s="2" customFormat="1" x14ac:dyDescent="0.25">
      <c r="A1" s="28" t="s">
        <v>35</v>
      </c>
      <c r="B1" s="28"/>
      <c r="C1" s="28"/>
      <c r="D1" s="1"/>
      <c r="E1" s="1"/>
    </row>
    <row r="2" spans="1:7" s="2" customFormat="1" x14ac:dyDescent="0.25">
      <c r="A2" s="28" t="s">
        <v>9</v>
      </c>
      <c r="B2" s="28"/>
      <c r="C2" s="28"/>
      <c r="D2" s="1"/>
      <c r="E2" s="1"/>
    </row>
    <row r="3" spans="1:7" s="2" customFormat="1" x14ac:dyDescent="0.25">
      <c r="A3" s="29" t="s">
        <v>10</v>
      </c>
      <c r="B3" s="29"/>
      <c r="C3" s="29"/>
      <c r="D3" s="29"/>
      <c r="E3" s="1"/>
    </row>
    <row r="4" spans="1:7" s="2" customFormat="1" x14ac:dyDescent="0.25">
      <c r="A4" s="17"/>
      <c r="B4" s="17"/>
      <c r="C4" s="17"/>
      <c r="D4" s="17"/>
      <c r="E4" s="1"/>
    </row>
    <row r="5" spans="1:7" s="4" customFormat="1" x14ac:dyDescent="0.25">
      <c r="A5" s="8" t="s">
        <v>2</v>
      </c>
      <c r="B5" s="18">
        <v>40</v>
      </c>
      <c r="C5" s="3"/>
      <c r="D5" s="3"/>
      <c r="E5" s="3"/>
    </row>
    <row r="6" spans="1:7" s="4" customFormat="1" x14ac:dyDescent="0.25">
      <c r="A6" s="8" t="s">
        <v>3</v>
      </c>
      <c r="B6" s="18">
        <v>3</v>
      </c>
      <c r="C6" s="3"/>
      <c r="D6" s="3"/>
      <c r="E6" s="3"/>
    </row>
    <row r="7" spans="1:7" s="4" customFormat="1" x14ac:dyDescent="0.25">
      <c r="A7" s="8" t="s">
        <v>32</v>
      </c>
      <c r="B7" s="18">
        <v>1</v>
      </c>
      <c r="C7" s="3"/>
      <c r="D7" s="3"/>
      <c r="E7" s="3"/>
    </row>
    <row r="8" spans="1:7" s="4" customFormat="1" x14ac:dyDescent="0.25">
      <c r="A8" s="8" t="s">
        <v>16</v>
      </c>
      <c r="B8" s="18">
        <v>5</v>
      </c>
      <c r="C8" s="3"/>
      <c r="D8" s="3"/>
      <c r="E8" s="3"/>
    </row>
    <row r="9" spans="1:7" s="4" customFormat="1" x14ac:dyDescent="0.25">
      <c r="A9" s="8" t="s">
        <v>14</v>
      </c>
      <c r="B9" s="18">
        <v>1500</v>
      </c>
      <c r="C9" s="3"/>
      <c r="D9" s="3"/>
      <c r="E9" s="3"/>
    </row>
    <row r="10" spans="1:7" s="4" customFormat="1" ht="30" x14ac:dyDescent="0.25">
      <c r="A10" s="19" t="s">
        <v>15</v>
      </c>
      <c r="B10" s="23">
        <f>IF((B5+B6+B7)*B8*10000+B9*400&gt;5000000,5000000,(B5+B6+B7)*B8*10000+B9*400)</f>
        <v>2800000</v>
      </c>
      <c r="E10" s="3"/>
    </row>
    <row r="11" spans="1:7" s="4" customFormat="1" x14ac:dyDescent="0.25">
      <c r="A11" s="3"/>
      <c r="B11" s="3"/>
      <c r="C11" s="3"/>
      <c r="D11" s="3"/>
      <c r="E11" s="3"/>
    </row>
    <row r="12" spans="1:7" s="2" customFormat="1" ht="30" x14ac:dyDescent="0.25">
      <c r="A12" s="10" t="s">
        <v>0</v>
      </c>
      <c r="B12" s="10" t="s">
        <v>1</v>
      </c>
      <c r="C12" s="11" t="s">
        <v>4</v>
      </c>
      <c r="D12" s="11" t="s">
        <v>12</v>
      </c>
      <c r="E12" s="11" t="s">
        <v>5</v>
      </c>
      <c r="F12" s="11" t="s">
        <v>11</v>
      </c>
    </row>
    <row r="13" spans="1:7" s="4" customFormat="1" x14ac:dyDescent="0.25">
      <c r="A13" s="30" t="s">
        <v>25</v>
      </c>
      <c r="B13" s="8" t="s">
        <v>18</v>
      </c>
      <c r="C13" s="14" t="s">
        <v>31</v>
      </c>
      <c r="D13" s="13">
        <v>400</v>
      </c>
      <c r="E13" s="15">
        <f>B9</f>
        <v>1500</v>
      </c>
      <c r="F13" s="12">
        <f>IFERROR(E13*D13,"")</f>
        <v>600000</v>
      </c>
      <c r="G13" s="5"/>
    </row>
    <row r="14" spans="1:7" s="4" customFormat="1" x14ac:dyDescent="0.25">
      <c r="A14" s="30"/>
      <c r="B14" s="8" t="s">
        <v>19</v>
      </c>
      <c r="C14" s="14" t="s">
        <v>30</v>
      </c>
      <c r="D14" s="13">
        <v>2500</v>
      </c>
      <c r="E14" s="16">
        <f>B8-1</f>
        <v>4</v>
      </c>
      <c r="F14" s="12">
        <f>E14*D14*(B5+B6+B7)</f>
        <v>440000</v>
      </c>
      <c r="G14" s="5"/>
    </row>
    <row r="15" spans="1:7" s="4" customFormat="1" ht="30" x14ac:dyDescent="0.25">
      <c r="A15" s="30"/>
      <c r="B15" s="8" t="s">
        <v>20</v>
      </c>
      <c r="C15" s="14" t="s">
        <v>30</v>
      </c>
      <c r="D15" s="13">
        <v>2000</v>
      </c>
      <c r="E15" s="16">
        <f>B8</f>
        <v>5</v>
      </c>
      <c r="F15" s="12">
        <f>E15*D15*(B5+B6+B7)</f>
        <v>440000</v>
      </c>
      <c r="G15" s="5"/>
    </row>
    <row r="16" spans="1:7" s="4" customFormat="1" ht="45" x14ac:dyDescent="0.25">
      <c r="A16" s="30"/>
      <c r="B16" s="8" t="s">
        <v>21</v>
      </c>
      <c r="C16" s="14" t="s">
        <v>13</v>
      </c>
      <c r="D16" s="13">
        <v>0</v>
      </c>
      <c r="E16" s="15">
        <v>1</v>
      </c>
      <c r="F16" s="12">
        <f t="shared" ref="F16:F22" si="0">E16*D16</f>
        <v>0</v>
      </c>
      <c r="G16" s="5"/>
    </row>
    <row r="17" spans="1:7" s="4" customFormat="1" ht="30" x14ac:dyDescent="0.25">
      <c r="A17" s="30"/>
      <c r="B17" s="8" t="s">
        <v>22</v>
      </c>
      <c r="C17" s="14" t="s">
        <v>30</v>
      </c>
      <c r="D17" s="13">
        <v>300</v>
      </c>
      <c r="E17" s="15">
        <v>1</v>
      </c>
      <c r="F17" s="12">
        <f>E17*D17*(B5+B6+B7)*B8</f>
        <v>66000</v>
      </c>
      <c r="G17" s="5"/>
    </row>
    <row r="18" spans="1:7" s="4" customFormat="1" ht="30" x14ac:dyDescent="0.25">
      <c r="A18" s="30"/>
      <c r="B18" s="8" t="s">
        <v>23</v>
      </c>
      <c r="C18" s="14"/>
      <c r="D18" s="13">
        <v>0</v>
      </c>
      <c r="E18" s="15">
        <v>1</v>
      </c>
      <c r="F18" s="12">
        <f t="shared" si="0"/>
        <v>0</v>
      </c>
      <c r="G18" s="5"/>
    </row>
    <row r="19" spans="1:7" s="4" customFormat="1" ht="45" x14ac:dyDescent="0.25">
      <c r="A19" s="30"/>
      <c r="B19" s="8" t="s">
        <v>33</v>
      </c>
      <c r="C19" s="14" t="s">
        <v>30</v>
      </c>
      <c r="D19" s="13">
        <v>1000</v>
      </c>
      <c r="E19" s="15">
        <f>+B8-1</f>
        <v>4</v>
      </c>
      <c r="F19" s="12">
        <f>E19*D19*(B4+B5+B6)</f>
        <v>172000</v>
      </c>
      <c r="G19" s="5"/>
    </row>
    <row r="20" spans="1:7" s="4" customFormat="1" ht="45" x14ac:dyDescent="0.25">
      <c r="A20" s="30"/>
      <c r="B20" s="8" t="s">
        <v>34</v>
      </c>
      <c r="C20" s="14"/>
      <c r="D20" s="13">
        <v>70000</v>
      </c>
      <c r="E20" s="15">
        <v>1</v>
      </c>
      <c r="F20" s="12">
        <f>D20*E20</f>
        <v>70000</v>
      </c>
      <c r="G20" s="5"/>
    </row>
    <row r="21" spans="1:7" s="4" customFormat="1" ht="30" x14ac:dyDescent="0.25">
      <c r="A21" s="30"/>
      <c r="B21" s="8" t="s">
        <v>24</v>
      </c>
      <c r="C21" s="14" t="s">
        <v>27</v>
      </c>
      <c r="D21" s="13">
        <v>500</v>
      </c>
      <c r="E21" s="16">
        <f>+B8-1</f>
        <v>4</v>
      </c>
      <c r="F21" s="12">
        <f>E21*D21*(B5+B6+B7)</f>
        <v>88000</v>
      </c>
      <c r="G21" s="5"/>
    </row>
    <row r="22" spans="1:7" s="4" customFormat="1" x14ac:dyDescent="0.25">
      <c r="A22" s="30" t="s">
        <v>26</v>
      </c>
      <c r="B22" s="8" t="s">
        <v>28</v>
      </c>
      <c r="C22" s="14" t="s">
        <v>6</v>
      </c>
      <c r="D22" s="13">
        <v>70000</v>
      </c>
      <c r="E22" s="16">
        <v>1</v>
      </c>
      <c r="F22" s="12">
        <f t="shared" si="0"/>
        <v>70000</v>
      </c>
      <c r="G22" s="5"/>
    </row>
    <row r="23" spans="1:7" s="4" customFormat="1" x14ac:dyDescent="0.25">
      <c r="A23" s="30"/>
      <c r="B23" s="8" t="s">
        <v>29</v>
      </c>
      <c r="C23" s="14" t="s">
        <v>6</v>
      </c>
      <c r="D23" s="13">
        <v>15000</v>
      </c>
      <c r="E23" s="21">
        <f>B6</f>
        <v>3</v>
      </c>
      <c r="F23" s="12">
        <f>E23*D23*B8</f>
        <v>225000</v>
      </c>
      <c r="G23" s="5"/>
    </row>
    <row r="24" spans="1:7" s="4" customFormat="1" ht="30.75" customHeight="1" x14ac:dyDescent="0.25">
      <c r="A24" s="30"/>
      <c r="B24" s="8" t="s">
        <v>37</v>
      </c>
      <c r="C24" s="14" t="s">
        <v>36</v>
      </c>
      <c r="D24" s="27"/>
      <c r="E24" s="24">
        <v>19.5</v>
      </c>
      <c r="F24" s="12">
        <f>(F22+F23)*E24/100</f>
        <v>57525</v>
      </c>
      <c r="G24" s="5"/>
    </row>
    <row r="25" spans="1:7" s="2" customFormat="1" ht="24" customHeight="1" x14ac:dyDescent="0.25">
      <c r="A25" s="1" t="s">
        <v>7</v>
      </c>
      <c r="B25" s="1"/>
      <c r="C25" s="6"/>
      <c r="D25" s="7"/>
      <c r="E25" s="7"/>
      <c r="F25" s="25">
        <f>SUM(F13:F24)</f>
        <v>2228525</v>
      </c>
      <c r="G25" s="26" t="s">
        <v>8</v>
      </c>
    </row>
    <row r="26" spans="1:7" s="2" customFormat="1" ht="23.25" customHeight="1" x14ac:dyDescent="0.25">
      <c r="A26" s="20" t="s">
        <v>17</v>
      </c>
      <c r="B26" s="1"/>
      <c r="C26" s="6"/>
      <c r="D26" s="7"/>
      <c r="F26" s="22" t="str">
        <f>IF(OR(F25&gt;B10,F25&gt;5000000),"HIBA!","OK")</f>
        <v>OK</v>
      </c>
      <c r="G26" s="9" t="str">
        <f>IF(F26="HIBA!","Az összköltség nem haladhatja meg az igényelhető maximális támogatást!","")</f>
        <v/>
      </c>
    </row>
  </sheetData>
  <mergeCells count="5">
    <mergeCell ref="A22:A24"/>
    <mergeCell ref="A1:C1"/>
    <mergeCell ref="A2:C2"/>
    <mergeCell ref="A3:D3"/>
    <mergeCell ref="A13:A21"/>
  </mergeCells>
  <dataValidations count="4">
    <dataValidation type="whole" allowBlank="1" showInputMessage="1" showErrorMessage="1" sqref="E23">
      <formula1>0</formula1>
      <formula2>3</formula2>
    </dataValidation>
    <dataValidation type="whole" allowBlank="1" showInputMessage="1" showErrorMessage="1" sqref="E22">
      <formula1>0</formula1>
      <formula2>1</formula2>
    </dataValidation>
    <dataValidation type="whole" allowBlank="1" showInputMessage="1" showErrorMessage="1" sqref="D23">
      <formula1>0</formula1>
      <formula2>15000</formula2>
    </dataValidation>
    <dataValidation type="whole" allowBlank="1" showInputMessage="1" showErrorMessage="1" sqref="D22">
      <formula1>0</formula1>
      <formula2>70000</formula2>
    </dataValidation>
  </dataValidations>
  <pageMargins left="0.7" right="0.7" top="0.75" bottom="0.75" header="0.3" footer="0.3"/>
  <pageSetup paperSize="9" scale="73" orientation="portrait" r:id="rId1"/>
  <ignoredErrors>
    <ignoredError sqref="E14:E15 E23 B10 E21" unlockedFormula="1"/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Losonc Krisztina</cp:lastModifiedBy>
  <cp:lastPrinted>2019-02-28T09:02:01Z</cp:lastPrinted>
  <dcterms:created xsi:type="dcterms:W3CDTF">2017-01-04T12:32:54Z</dcterms:created>
  <dcterms:modified xsi:type="dcterms:W3CDTF">2019-02-28T09:02:02Z</dcterms:modified>
</cp:coreProperties>
</file>